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Ritual Score Card" sheetId="1" r:id="rId1"/>
    <sheet name="Sheet2" sheetId="2" state="hidden" r:id="rId2"/>
    <sheet name="Sheet3" sheetId="3" state="hidden" r:id="rId3"/>
  </sheets>
  <definedNames>
    <definedName name="EA_Tot">Table1[[#Totals],[Points
Earned]]</definedName>
    <definedName name="FC_Tot">Table13[[#Totals],[Points
Earned]]</definedName>
    <definedName name="Inst_Tot">Table1345[[#Totals],[Points
Earned]]</definedName>
    <definedName name="MM_Tot">Table134[[#Totals],[Points
Earned]]</definedName>
    <definedName name="_xlnm.Print_Area" localSheetId="0">'Ritual Score Card'!$A$2:$H$131</definedName>
  </definedNames>
  <calcPr calcId="145621"/>
</workbook>
</file>

<file path=xl/calcChain.xml><?xml version="1.0" encoding="utf-8"?>
<calcChain xmlns="http://schemas.openxmlformats.org/spreadsheetml/2006/main">
  <c r="G69" i="1" l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D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D99" i="1"/>
  <c r="D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D43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G99" i="1" l="1"/>
  <c r="G130" i="1"/>
  <c r="G43" i="1"/>
  <c r="G64" i="1"/>
  <c r="D16" i="1" l="1"/>
  <c r="D18" i="1" s="1"/>
</calcChain>
</file>

<file path=xl/sharedStrings.xml><?xml version="1.0" encoding="utf-8"?>
<sst xmlns="http://schemas.openxmlformats.org/spreadsheetml/2006/main" count="137" uniqueCount="100">
  <si>
    <t>Ritual Certificate</t>
  </si>
  <si>
    <t>Senior Ritual Certificate</t>
  </si>
  <si>
    <t>Master Ritual Certificate</t>
  </si>
  <si>
    <t>Ritualist Score Card</t>
  </si>
  <si>
    <t>Points
Earned</t>
  </si>
  <si>
    <t>Page</t>
  </si>
  <si>
    <t>Part</t>
  </si>
  <si>
    <t>Points</t>
  </si>
  <si>
    <t>Questions</t>
  </si>
  <si>
    <t>Prepare Candidate</t>
  </si>
  <si>
    <t>Prepare Lodge</t>
  </si>
  <si>
    <t>JD Parts (Conduct candidate)</t>
  </si>
  <si>
    <t>47-49</t>
  </si>
  <si>
    <t>Receive Candidate</t>
  </si>
  <si>
    <t>Invocation</t>
  </si>
  <si>
    <t>"Do you seriously…"</t>
  </si>
  <si>
    <t>“It is my duty… "</t>
  </si>
  <si>
    <t>“Then you will… "</t>
  </si>
  <si>
    <t>“In the beginning…"</t>
  </si>
  <si>
    <t>Lesser lights</t>
  </si>
  <si>
    <t xml:space="preserve">“By your meek… </t>
  </si>
  <si>
    <t xml:space="preserve">Apron charge </t>
  </si>
  <si>
    <t>NE angle</t>
  </si>
  <si>
    <t xml:space="preserve">Working tools </t>
  </si>
  <si>
    <t xml:space="preserve">Sec charge </t>
  </si>
  <si>
    <t>JW Work</t>
  </si>
  <si>
    <t>SW Work</t>
  </si>
  <si>
    <t xml:space="preserve">JW lecture </t>
  </si>
  <si>
    <t>PM charge</t>
  </si>
  <si>
    <t>All Master’s work</t>
  </si>
  <si>
    <r>
      <rPr>
        <b/>
        <sz val="12"/>
        <color theme="1"/>
        <rFont val="Arial"/>
        <family val="2"/>
      </rPr>
      <t>E.A. Degree</t>
    </r>
    <r>
      <rPr>
        <sz val="12"/>
        <color theme="1"/>
        <rFont val="Arial"/>
        <family val="2"/>
      </rPr>
      <t xml:space="preserve">       635 possible points</t>
    </r>
  </si>
  <si>
    <t>Times
Delivered</t>
  </si>
  <si>
    <t>Officer</t>
  </si>
  <si>
    <t>Earned:</t>
  </si>
  <si>
    <t>Total Possible:</t>
  </si>
  <si>
    <t>Ex. B.P.</t>
  </si>
  <si>
    <t>SD Parts (Conduct candidate)</t>
  </si>
  <si>
    <t xml:space="preserve">Receive Candidate </t>
  </si>
  <si>
    <t xml:space="preserve">Invocation </t>
  </si>
  <si>
    <t xml:space="preserve">Bro…as the S’s </t>
  </si>
  <si>
    <t xml:space="preserve">Secrets…denotes </t>
  </si>
  <si>
    <t xml:space="preserve">SE angle </t>
  </si>
  <si>
    <t xml:space="preserve">SW lecture </t>
  </si>
  <si>
    <t xml:space="preserve">PM charge </t>
  </si>
  <si>
    <t>Your Points:</t>
  </si>
  <si>
    <t xml:space="preserve"> </t>
  </si>
  <si>
    <t xml:space="preserve">Ex. B.R. </t>
  </si>
  <si>
    <t xml:space="preserve">“It is but fair… </t>
  </si>
  <si>
    <t>“Having taken…</t>
  </si>
  <si>
    <t>"Your admission… "</t>
  </si>
  <si>
    <t xml:space="preserve">Proceding onward … </t>
  </si>
  <si>
    <t xml:space="preserve">“To your mind… </t>
  </si>
  <si>
    <t>"Bro. W. will you assist…."</t>
  </si>
  <si>
    <t xml:space="preserve">“His devotions… </t>
  </si>
  <si>
    <t>“He then attempted</t>
  </si>
  <si>
    <t>“Our GM…</t>
  </si>
  <si>
    <t xml:space="preserve">“Such was the… </t>
  </si>
  <si>
    <t>Ex. XII 1 to 7</t>
  </si>
  <si>
    <t xml:space="preserve">“The brethren… </t>
  </si>
  <si>
    <t xml:space="preserve">“Let me beg… </t>
  </si>
  <si>
    <t xml:space="preserve">Secrets… </t>
  </si>
  <si>
    <t xml:space="preserve">Apron charge… </t>
  </si>
  <si>
    <t xml:space="preserve">Traditional History </t>
  </si>
  <si>
    <t xml:space="preserve">Working tools… </t>
  </si>
  <si>
    <t xml:space="preserve">Exemplify signs </t>
  </si>
  <si>
    <t xml:space="preserve">PM charge… </t>
  </si>
  <si>
    <t xml:space="preserve">All Master’s work </t>
  </si>
  <si>
    <t>Installing Master points</t>
  </si>
  <si>
    <t>“I present Br…</t>
  </si>
  <si>
    <t>“From time in …</t>
  </si>
  <si>
    <t xml:space="preserve"> “Do you submit…</t>
  </si>
  <si>
    <t>Ob.</t>
  </si>
  <si>
    <t xml:space="preserve"> Proclamation in 3rd</t>
  </si>
  <si>
    <t xml:space="preserve"> 3rd working tools</t>
  </si>
  <si>
    <t xml:space="preserve"> Proclamation 2nd</t>
  </si>
  <si>
    <t xml:space="preserve"> 2nd working tools</t>
  </si>
  <si>
    <t xml:space="preserve"> Proclamation in 1st</t>
  </si>
  <si>
    <t xml:space="preserve"> 1st working tools</t>
  </si>
  <si>
    <t xml:space="preserve"> “I also present…</t>
  </si>
  <si>
    <t xml:space="preserve"> Invest Wardens</t>
  </si>
  <si>
    <t xml:space="preserve"> General charge</t>
  </si>
  <si>
    <r>
      <rPr>
        <b/>
        <sz val="12"/>
        <color theme="1"/>
        <rFont val="Arial"/>
        <family val="2"/>
      </rPr>
      <t>F.C. Degree</t>
    </r>
    <r>
      <rPr>
        <sz val="12"/>
        <color theme="1"/>
        <rFont val="Arial"/>
        <family val="2"/>
      </rPr>
      <t xml:space="preserve">       460 possible points</t>
    </r>
  </si>
  <si>
    <r>
      <rPr>
        <b/>
        <sz val="12"/>
        <color theme="1"/>
        <rFont val="Arial"/>
        <family val="2"/>
      </rPr>
      <t>M.M. Degree</t>
    </r>
    <r>
      <rPr>
        <sz val="12"/>
        <color theme="1"/>
        <rFont val="Arial"/>
        <family val="2"/>
      </rPr>
      <t xml:space="preserve">       660 possible points</t>
    </r>
  </si>
  <si>
    <r>
      <rPr>
        <b/>
        <sz val="12"/>
        <color theme="1"/>
        <rFont val="Arial"/>
        <family val="2"/>
      </rPr>
      <t>Intstallation Ceremony</t>
    </r>
    <r>
      <rPr>
        <sz val="12"/>
        <color theme="1"/>
        <rFont val="Arial"/>
        <family val="2"/>
      </rPr>
      <t xml:space="preserve">       570 possible points</t>
    </r>
  </si>
  <si>
    <t>SD parts</t>
  </si>
  <si>
    <t>JD parts</t>
  </si>
  <si>
    <t>You Are Qualified For:</t>
  </si>
  <si>
    <t>All Dark Work, less Ec. if done as single unit. 145</t>
  </si>
  <si>
    <t>Charge from the NE</t>
  </si>
  <si>
    <r>
      <t xml:space="preserve">INVESTITURE OF OFFICERS
</t>
    </r>
    <r>
      <rPr>
        <b/>
        <i/>
        <sz val="10"/>
        <color rgb="FFFF0000"/>
        <rFont val="Arial"/>
        <family val="2"/>
      </rPr>
      <t>* 10 points for each person invested</t>
    </r>
  </si>
  <si>
    <t>Chaplain</t>
  </si>
  <si>
    <t>Treasurer</t>
  </si>
  <si>
    <t>Secretary</t>
  </si>
  <si>
    <t>Assistant Secretary</t>
  </si>
  <si>
    <t>Deacons</t>
  </si>
  <si>
    <t>Director of Ceremonies &amp; Stewards</t>
  </si>
  <si>
    <t>Organist</t>
  </si>
  <si>
    <t>Inner Guard</t>
  </si>
  <si>
    <t>Tyler</t>
  </si>
  <si>
    <t>Historian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</si>
</sst>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4" tint="0.7999816888943144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5" fillId="0" borderId="1" xfId="2" applyFont="1" applyBorder="1" applyAlignment="1">
      <alignment vertical="top"/>
    </xf>
    <xf numFmtId="0" fontId="14" fillId="0" borderId="0" xfId="0" applyFont="1" applyAlignment="1">
      <alignment horizontal="right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2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6" fillId="0" borderId="0" xfId="0" applyFont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3" fillId="0" borderId="4" xfId="0" applyFont="1" applyBorder="1" applyAlignment="1" applyProtection="1">
      <alignment horizontal="center" vertical="top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right"/>
    </xf>
    <xf numFmtId="0" fontId="16" fillId="0" borderId="1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  <dxf>
      <protection locked="0" hidden="0"/>
    </dxf>
    <dxf>
      <protection locked="0" hidden="0"/>
    </dxf>
    <dxf>
      <border outline="0">
        <top style="thick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indent="0" justifyLastLine="0" shrinkToFit="0" readingOrder="0"/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protection locked="0" hidden="0"/>
    </dxf>
    <dxf>
      <protection locked="0" hidden="0"/>
    </dxf>
    <dxf>
      <border outline="0">
        <top style="thick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indent="0" justifyLastLine="0" shrinkToFit="0" readingOrder="0"/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protection locked="0" hidden="0"/>
    </dxf>
    <dxf>
      <protection locked="0" hidden="0"/>
    </dxf>
    <dxf>
      <border>
        <top style="thick">
          <color auto="1"/>
        </top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indent="0" justifyLastLine="0" shrinkToFit="0" readingOrder="0"/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protection locked="0" hidden="0"/>
    </dxf>
    <dxf>
      <protection locked="0" hidden="0"/>
    </dxf>
    <dxf>
      <border outline="0">
        <top style="thick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indent="0" justifyLastLine="0" shrinkToFit="0" readingOrder="0"/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47625</xdr:rowOff>
    </xdr:from>
    <xdr:to>
      <xdr:col>6</xdr:col>
      <xdr:colOff>581026</xdr:colOff>
      <xdr:row>13</xdr:row>
      <xdr:rowOff>142875</xdr:rowOff>
    </xdr:to>
    <xdr:sp macro="" textlink="">
      <xdr:nvSpPr>
        <xdr:cNvPr id="2" name="TextBox 1"/>
        <xdr:cNvSpPr txBox="1"/>
      </xdr:nvSpPr>
      <xdr:spPr>
        <a:xfrm>
          <a:off x="209550" y="504825"/>
          <a:ext cx="6305551" cy="1876425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Directions: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100" b="0" i="0" u="none" strike="noStrike" baseline="0" smtClean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1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300   points = Ritual Certificate </a:t>
          </a:r>
          <a:endParaRPr lang="en-US" sz="1000" b="0" i="0" u="none" strike="noStrike" baseline="0" smtClean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1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800   points = Senior Ritual cert. </a:t>
          </a:r>
          <a:endParaRPr lang="en-US" sz="1000" b="0" i="0" u="none" strike="noStrike" baseline="0" smtClean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1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1500 points = Master Ritual cert. </a:t>
          </a:r>
          <a:endParaRPr lang="en-US" sz="1000" b="0" i="0" u="none" strike="noStrike" baseline="0" smtClean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50" b="0" i="0" u="none" strike="noStrike" baseline="0" smtClean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Review the list of parts </a:t>
          </a:r>
        </a:p>
        <a:p>
          <a:r>
            <a:rPr lang="en-US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To claim the points after the part is completed 3 times (or once if you are a line officer), </a:t>
          </a:r>
          <a:br>
            <a:rPr lang="en-US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enter number of times delivered in appropriate column. If you were an officer enter "Yes" in that column.</a:t>
          </a:r>
        </a:p>
        <a:p>
          <a:r>
            <a:rPr lang="en-US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The sheet will add up your total points </a:t>
          </a:r>
        </a:p>
        <a:p>
          <a:r>
            <a:rPr lang="en-US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Request the appropriate certificate 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21:G43" totalsRowCount="1" headerRowDxfId="57" dataDxfId="55" totalsRowDxfId="53" headerRowBorderDxfId="56" tableBorderDxfId="54" totalsRowBorderDxfId="52">
  <autoFilter ref="B21:G42"/>
  <tableColumns count="6">
    <tableColumn id="1" name="Page" totalsRowDxfId="23"/>
    <tableColumn id="2" name="Part" totalsRowLabel="Total Possible:" totalsRowDxfId="22"/>
    <tableColumn id="3" name="Points" totalsRowFunction="sum" totalsRowDxfId="21"/>
    <tableColumn id="4" name="Times_x000a_Delivered" dataDxfId="51" totalsRowDxfId="20"/>
    <tableColumn id="5" name="Officer" totalsRowLabel="Earned:" dataDxfId="50" totalsRowDxfId="19"/>
    <tableColumn id="6" name="Points_x000a_Earned" totalsRowFunction="sum" dataDxfId="49" totalsRowDxfId="18">
      <calculatedColumnFormula>IF(AND(F22="Yes",E22&gt;0),D22,IF(E22&gt;2,D22,0))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47:G64" totalsRowCount="1" headerRowDxfId="48" dataDxfId="46" totalsRowDxfId="44" headerRowBorderDxfId="47" tableBorderDxfId="45" totalsRowBorderDxfId="43">
  <autoFilter ref="B47:G63"/>
  <tableColumns count="6">
    <tableColumn id="1" name="Page" totalsRowDxfId="17"/>
    <tableColumn id="2" name="Part" totalsRowLabel="Total Possible:" totalsRowDxfId="16"/>
    <tableColumn id="3" name="Points" totalsRowFunction="sum" totalsRowDxfId="15"/>
    <tableColumn id="4" name="Times_x000a_Delivered" dataDxfId="42" totalsRowDxfId="14"/>
    <tableColumn id="5" name="Officer" totalsRowLabel="Earned:" dataDxfId="41" totalsRowDxfId="13"/>
    <tableColumn id="6" name="Points_x000a_Earned" totalsRowFunction="sum" totalsRowDxfId="12">
      <calculatedColumnFormula>IF(AND(F48="Yes",E48&gt;0),D48,IF(E48&gt;2,D48,0))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B68:G99" totalsRowCount="1" headerRowDxfId="40" dataDxfId="38" totalsRowDxfId="36" headerRowBorderDxfId="39" tableBorderDxfId="37" totalsRowBorderDxfId="35">
  <autoFilter ref="B68:G98"/>
  <tableColumns count="6">
    <tableColumn id="1" name="Page" totalsRowDxfId="11"/>
    <tableColumn id="2" name="Part" totalsRowLabel="Total Possible:" totalsRowDxfId="10"/>
    <tableColumn id="3" name="Points" totalsRowFunction="sum" totalsRowDxfId="9"/>
    <tableColumn id="4" name="Times_x000a_Delivered" dataDxfId="34" totalsRowDxfId="8"/>
    <tableColumn id="5" name="Officer" totalsRowLabel="Earned:" dataDxfId="33" totalsRowDxfId="7"/>
    <tableColumn id="6" name="Points_x000a_Earned" totalsRowFunction="custom" dataDxfId="32" totalsRowDxfId="6">
      <calculatedColumnFormula>IF(AND(F69="Yes",E69&gt;0),D69,IF(E69&gt;2,D69,0))</calculatedColumnFormula>
      <totalsRowFormula>IF(SUBTOTAL(109,Table134[Points
Earned])&gt;Table134[[#Totals],[Points]],Table134[[#Totals],[Points]],SUBTOTAL(109,Table134[Points
Earned]))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345" displayName="Table1345" ref="B103:G130" totalsRowCount="1" headerRowDxfId="31" dataDxfId="29" totalsRowDxfId="27" headerRowBorderDxfId="30" tableBorderDxfId="28" totalsRowBorderDxfId="26">
  <autoFilter ref="B103:G129"/>
  <tableColumns count="6">
    <tableColumn id="1" name="Page" totalsRowDxfId="5"/>
    <tableColumn id="2" name="Part" totalsRowLabel="Total Possible:" totalsRowDxfId="4"/>
    <tableColumn id="3" name="Points" totalsRowFunction="sum" totalsRowDxfId="3"/>
    <tableColumn id="4" name="Times_x000a_Delivered" dataDxfId="25" totalsRowDxfId="2"/>
    <tableColumn id="5" name="Officer" totalsRowLabel="Earned:" dataDxfId="24" totalsRowDxfId="1"/>
    <tableColumn id="6" name="Points_x000a_Earned" totalsRowFunction="sum" totalsRowDxfId="0">
      <calculatedColumnFormula>IF(AND(F104="Yes",E104&gt;0),D104,IF(E104&gt;2,D104,0))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1"/>
  <sheetViews>
    <sheetView tabSelected="1" view="pageBreakPreview" zoomScaleSheetLayoutView="100" workbookViewId="0">
      <pane xSplit="1" ySplit="19" topLeftCell="B20" activePane="bottomRight" state="frozen"/>
      <selection pane="topRight" activeCell="B1" sqref="B1"/>
      <selection pane="bottomLeft" activeCell="A19" sqref="A19"/>
      <selection pane="bottomRight" activeCell="E22" sqref="E22"/>
    </sheetView>
  </sheetViews>
  <sheetFormatPr defaultColWidth="1.28515625" defaultRowHeight="12.75" x14ac:dyDescent="0.25"/>
  <cols>
    <col min="1" max="1" width="1.28515625" style="6"/>
    <col min="2" max="2" width="8.42578125" style="6" bestFit="1" customWidth="1"/>
    <col min="3" max="3" width="44.42578125" style="6" bestFit="1" customWidth="1"/>
    <col min="4" max="4" width="9.7109375" style="6" bestFit="1" customWidth="1"/>
    <col min="5" max="5" width="13.28515625" style="6" bestFit="1" customWidth="1"/>
    <col min="6" max="6" width="11.85546875" style="6" bestFit="1" customWidth="1"/>
    <col min="7" max="7" width="10.5703125" style="6" bestFit="1" customWidth="1"/>
    <col min="8" max="16384" width="1.28515625" style="6"/>
  </cols>
  <sheetData>
    <row r="2" spans="2:7" ht="23.25" x14ac:dyDescent="0.25">
      <c r="B2" s="39" t="s">
        <v>3</v>
      </c>
      <c r="C2" s="39"/>
      <c r="D2" s="39"/>
      <c r="E2" s="39"/>
      <c r="F2" s="39"/>
      <c r="G2" s="39"/>
    </row>
    <row r="16" spans="2:7" ht="18.75" thickBot="1" x14ac:dyDescent="0.3">
      <c r="C16" s="36" t="s">
        <v>44</v>
      </c>
      <c r="D16" s="2">
        <f>EA_Tot+FC_Tot+MM_Tot+Inst_Tot</f>
        <v>0</v>
      </c>
    </row>
    <row r="17" spans="2:7" ht="13.5" thickTop="1" x14ac:dyDescent="0.2">
      <c r="C17" s="9"/>
    </row>
    <row r="18" spans="2:7" ht="18.75" thickBot="1" x14ac:dyDescent="0.3">
      <c r="C18" s="36" t="s">
        <v>86</v>
      </c>
      <c r="D18" s="40" t="str">
        <f>LOOKUP(D16,Sheet2!C2:C5,Sheet2!B2:B5)</f>
        <v xml:space="preserve"> </v>
      </c>
      <c r="E18" s="40"/>
      <c r="F18" s="40"/>
    </row>
    <row r="19" spans="2:7" s="5" customFormat="1" ht="12" thickTop="1" x14ac:dyDescent="0.25"/>
    <row r="20" spans="2:7" ht="16.5" thickBot="1" x14ac:dyDescent="0.3">
      <c r="B20" s="38" t="s">
        <v>30</v>
      </c>
      <c r="C20" s="38"/>
      <c r="D20" s="38"/>
      <c r="E20" s="38"/>
      <c r="F20" s="38"/>
      <c r="G20" s="38"/>
    </row>
    <row r="21" spans="2:7" s="1" customFormat="1" ht="31.5" thickTop="1" thickBot="1" x14ac:dyDescent="0.3">
      <c r="B21" s="21" t="s">
        <v>5</v>
      </c>
      <c r="C21" s="22" t="s">
        <v>6</v>
      </c>
      <c r="D21" s="22" t="s">
        <v>7</v>
      </c>
      <c r="E21" s="23" t="s">
        <v>31</v>
      </c>
      <c r="F21" s="22" t="s">
        <v>32</v>
      </c>
      <c r="G21" s="24" t="s">
        <v>4</v>
      </c>
    </row>
    <row r="22" spans="2:7" ht="13.5" thickTop="1" x14ac:dyDescent="0.25">
      <c r="B22" s="10">
        <v>42</v>
      </c>
      <c r="C22" s="11" t="s">
        <v>8</v>
      </c>
      <c r="D22" s="12">
        <v>5</v>
      </c>
      <c r="E22" s="33"/>
      <c r="F22" s="33"/>
      <c r="G22" s="30">
        <f>IF(AND(F22="Yes",E22&gt;0),D22,IF(E22&gt;2,D22,0))</f>
        <v>0</v>
      </c>
    </row>
    <row r="23" spans="2:7" x14ac:dyDescent="0.25">
      <c r="B23" s="14"/>
      <c r="C23" s="7" t="s">
        <v>9</v>
      </c>
      <c r="D23" s="15">
        <v>5</v>
      </c>
      <c r="E23" s="34"/>
      <c r="F23" s="34"/>
      <c r="G23" s="31">
        <f t="shared" ref="G23:G42" si="0">IF(AND(F23="Yes",E23&gt;0),D23,IF(E23&gt;2,D23,0))</f>
        <v>0</v>
      </c>
    </row>
    <row r="24" spans="2:7" x14ac:dyDescent="0.25">
      <c r="B24" s="14"/>
      <c r="C24" s="7" t="s">
        <v>10</v>
      </c>
      <c r="D24" s="15">
        <v>5</v>
      </c>
      <c r="E24" s="34"/>
      <c r="F24" s="34"/>
      <c r="G24" s="31">
        <f t="shared" si="0"/>
        <v>0</v>
      </c>
    </row>
    <row r="25" spans="2:7" x14ac:dyDescent="0.25">
      <c r="B25" s="14"/>
      <c r="C25" s="7" t="s">
        <v>11</v>
      </c>
      <c r="D25" s="15">
        <v>40</v>
      </c>
      <c r="E25" s="34"/>
      <c r="F25" s="34"/>
      <c r="G25" s="31">
        <f t="shared" si="0"/>
        <v>0</v>
      </c>
    </row>
    <row r="26" spans="2:7" x14ac:dyDescent="0.25">
      <c r="B26" s="14" t="s">
        <v>12</v>
      </c>
      <c r="C26" s="7" t="s">
        <v>13</v>
      </c>
      <c r="D26" s="15">
        <v>20</v>
      </c>
      <c r="E26" s="34"/>
      <c r="F26" s="34"/>
      <c r="G26" s="31">
        <f t="shared" si="0"/>
        <v>0</v>
      </c>
    </row>
    <row r="27" spans="2:7" x14ac:dyDescent="0.25">
      <c r="B27" s="14">
        <v>50</v>
      </c>
      <c r="C27" s="7" t="s">
        <v>14</v>
      </c>
      <c r="D27" s="15">
        <v>10</v>
      </c>
      <c r="E27" s="34"/>
      <c r="F27" s="34"/>
      <c r="G27" s="31">
        <f t="shared" si="0"/>
        <v>0</v>
      </c>
    </row>
    <row r="28" spans="2:7" x14ac:dyDescent="0.25">
      <c r="B28" s="14">
        <v>55</v>
      </c>
      <c r="C28" s="7" t="s">
        <v>15</v>
      </c>
      <c r="D28" s="15">
        <v>10</v>
      </c>
      <c r="E28" s="34"/>
      <c r="F28" s="34"/>
      <c r="G28" s="31">
        <f t="shared" si="0"/>
        <v>0</v>
      </c>
    </row>
    <row r="29" spans="2:7" x14ac:dyDescent="0.25">
      <c r="B29" s="14">
        <v>57</v>
      </c>
      <c r="C29" s="7" t="s">
        <v>16</v>
      </c>
      <c r="D29" s="15">
        <v>10</v>
      </c>
      <c r="E29" s="34"/>
      <c r="F29" s="34"/>
      <c r="G29" s="31">
        <f t="shared" si="0"/>
        <v>0</v>
      </c>
    </row>
    <row r="30" spans="2:7" x14ac:dyDescent="0.25">
      <c r="B30" s="14">
        <v>58</v>
      </c>
      <c r="C30" s="7" t="s">
        <v>17</v>
      </c>
      <c r="D30" s="15">
        <v>10</v>
      </c>
      <c r="E30" s="34"/>
      <c r="F30" s="34"/>
      <c r="G30" s="31">
        <f t="shared" si="0"/>
        <v>0</v>
      </c>
    </row>
    <row r="31" spans="2:7" x14ac:dyDescent="0.25">
      <c r="B31" s="14">
        <v>62</v>
      </c>
      <c r="C31" s="7" t="s">
        <v>18</v>
      </c>
      <c r="D31" s="15">
        <v>10</v>
      </c>
      <c r="E31" s="34"/>
      <c r="F31" s="34"/>
      <c r="G31" s="31">
        <f t="shared" si="0"/>
        <v>0</v>
      </c>
    </row>
    <row r="32" spans="2:7" x14ac:dyDescent="0.25">
      <c r="B32" s="14">
        <v>64</v>
      </c>
      <c r="C32" s="7" t="s">
        <v>19</v>
      </c>
      <c r="D32" s="15">
        <v>10</v>
      </c>
      <c r="E32" s="34"/>
      <c r="F32" s="34"/>
      <c r="G32" s="31">
        <f t="shared" si="0"/>
        <v>0</v>
      </c>
    </row>
    <row r="33" spans="2:7" x14ac:dyDescent="0.25">
      <c r="B33" s="14">
        <v>64</v>
      </c>
      <c r="C33" s="7" t="s">
        <v>20</v>
      </c>
      <c r="D33" s="15">
        <v>60</v>
      </c>
      <c r="E33" s="34"/>
      <c r="F33" s="34"/>
      <c r="G33" s="31">
        <f t="shared" si="0"/>
        <v>0</v>
      </c>
    </row>
    <row r="34" spans="2:7" x14ac:dyDescent="0.25">
      <c r="B34" s="14">
        <v>77</v>
      </c>
      <c r="C34" s="7" t="s">
        <v>21</v>
      </c>
      <c r="D34" s="15">
        <v>30</v>
      </c>
      <c r="E34" s="34"/>
      <c r="F34" s="34"/>
      <c r="G34" s="31">
        <f t="shared" si="0"/>
        <v>0</v>
      </c>
    </row>
    <row r="35" spans="2:7" x14ac:dyDescent="0.25">
      <c r="B35" s="14">
        <v>79</v>
      </c>
      <c r="C35" s="7" t="s">
        <v>22</v>
      </c>
      <c r="D35" s="15">
        <v>50</v>
      </c>
      <c r="E35" s="34"/>
      <c r="F35" s="34"/>
      <c r="G35" s="31">
        <f t="shared" si="0"/>
        <v>0</v>
      </c>
    </row>
    <row r="36" spans="2:7" x14ac:dyDescent="0.25">
      <c r="B36" s="14">
        <v>84</v>
      </c>
      <c r="C36" s="7" t="s">
        <v>23</v>
      </c>
      <c r="D36" s="15">
        <v>40</v>
      </c>
      <c r="E36" s="34"/>
      <c r="F36" s="34"/>
      <c r="G36" s="31">
        <f t="shared" si="0"/>
        <v>0</v>
      </c>
    </row>
    <row r="37" spans="2:7" x14ac:dyDescent="0.25">
      <c r="B37" s="14">
        <v>87</v>
      </c>
      <c r="C37" s="7" t="s">
        <v>24</v>
      </c>
      <c r="D37" s="15">
        <v>20</v>
      </c>
      <c r="E37" s="34"/>
      <c r="F37" s="34"/>
      <c r="G37" s="31">
        <f t="shared" si="0"/>
        <v>0</v>
      </c>
    </row>
    <row r="38" spans="2:7" x14ac:dyDescent="0.25">
      <c r="B38" s="14"/>
      <c r="C38" s="7" t="s">
        <v>25</v>
      </c>
      <c r="D38" s="15">
        <v>30</v>
      </c>
      <c r="E38" s="34"/>
      <c r="F38" s="34"/>
      <c r="G38" s="31">
        <f t="shared" si="0"/>
        <v>0</v>
      </c>
    </row>
    <row r="39" spans="2:7" x14ac:dyDescent="0.25">
      <c r="B39" s="14"/>
      <c r="C39" s="7" t="s">
        <v>26</v>
      </c>
      <c r="D39" s="15">
        <v>30</v>
      </c>
      <c r="E39" s="34"/>
      <c r="F39" s="34"/>
      <c r="G39" s="31">
        <f t="shared" si="0"/>
        <v>0</v>
      </c>
    </row>
    <row r="40" spans="2:7" x14ac:dyDescent="0.25">
      <c r="B40" s="14"/>
      <c r="C40" s="7" t="s">
        <v>27</v>
      </c>
      <c r="D40" s="15">
        <v>120</v>
      </c>
      <c r="E40" s="34"/>
      <c r="F40" s="34"/>
      <c r="G40" s="31">
        <f t="shared" si="0"/>
        <v>0</v>
      </c>
    </row>
    <row r="41" spans="2:7" x14ac:dyDescent="0.25">
      <c r="B41" s="14"/>
      <c r="C41" s="7" t="s">
        <v>28</v>
      </c>
      <c r="D41" s="15">
        <v>80</v>
      </c>
      <c r="E41" s="34"/>
      <c r="F41" s="34"/>
      <c r="G41" s="31">
        <f t="shared" si="0"/>
        <v>0</v>
      </c>
    </row>
    <row r="42" spans="2:7" ht="13.5" thickBot="1" x14ac:dyDescent="0.3">
      <c r="B42" s="17"/>
      <c r="C42" s="18" t="s">
        <v>29</v>
      </c>
      <c r="D42" s="19">
        <v>40</v>
      </c>
      <c r="E42" s="35"/>
      <c r="F42" s="34"/>
      <c r="G42" s="32">
        <f t="shared" si="0"/>
        <v>0</v>
      </c>
    </row>
    <row r="43" spans="2:7" s="3" customFormat="1" ht="19.5" thickTop="1" thickBot="1" x14ac:dyDescent="0.3">
      <c r="B43" s="26"/>
      <c r="C43" s="27" t="s">
        <v>34</v>
      </c>
      <c r="D43" s="28">
        <f>SUBTOTAL(109,Table1[Points])</f>
        <v>635</v>
      </c>
      <c r="E43" s="28"/>
      <c r="F43" s="27" t="s">
        <v>33</v>
      </c>
      <c r="G43" s="29">
        <f>SUBTOTAL(109,Table1[Points
Earned])</f>
        <v>0</v>
      </c>
    </row>
    <row r="44" spans="2:7" ht="13.5" thickTop="1" x14ac:dyDescent="0.25"/>
    <row r="46" spans="2:7" ht="16.5" thickBot="1" x14ac:dyDescent="0.3">
      <c r="B46" s="38" t="s">
        <v>81</v>
      </c>
      <c r="C46" s="38"/>
      <c r="D46" s="38"/>
      <c r="E46" s="38"/>
      <c r="F46" s="38"/>
      <c r="G46" s="38"/>
    </row>
    <row r="47" spans="2:7" s="1" customFormat="1" ht="31.5" thickTop="1" thickBot="1" x14ac:dyDescent="0.3">
      <c r="B47" s="21" t="s">
        <v>5</v>
      </c>
      <c r="C47" s="22" t="s">
        <v>6</v>
      </c>
      <c r="D47" s="22" t="s">
        <v>7</v>
      </c>
      <c r="E47" s="23" t="s">
        <v>31</v>
      </c>
      <c r="F47" s="22" t="s">
        <v>32</v>
      </c>
      <c r="G47" s="24" t="s">
        <v>4</v>
      </c>
    </row>
    <row r="48" spans="2:7" ht="13.5" thickTop="1" x14ac:dyDescent="0.25">
      <c r="B48" s="10">
        <v>110</v>
      </c>
      <c r="C48" s="11" t="s">
        <v>35</v>
      </c>
      <c r="D48" s="12">
        <v>20</v>
      </c>
      <c r="E48" s="33"/>
      <c r="F48" s="34"/>
      <c r="G48" s="13">
        <f>IF(AND(F48="Yes",E48&gt;0),D48,IF(E48&gt;2,D48,0))</f>
        <v>0</v>
      </c>
    </row>
    <row r="49" spans="2:7" x14ac:dyDescent="0.25">
      <c r="B49" s="14"/>
      <c r="C49" s="7" t="s">
        <v>9</v>
      </c>
      <c r="D49" s="15">
        <v>5</v>
      </c>
      <c r="E49" s="34"/>
      <c r="F49" s="34"/>
      <c r="G49" s="16">
        <f t="shared" ref="G49:G63" si="1">IF(AND(F49="Yes",E49&gt;0),D49,IF(E49&gt;2,D49,0))</f>
        <v>0</v>
      </c>
    </row>
    <row r="50" spans="2:7" x14ac:dyDescent="0.25">
      <c r="B50" s="14"/>
      <c r="C50" s="7" t="s">
        <v>10</v>
      </c>
      <c r="D50" s="15">
        <v>5</v>
      </c>
      <c r="E50" s="34"/>
      <c r="F50" s="34"/>
      <c r="G50" s="16">
        <f t="shared" si="1"/>
        <v>0</v>
      </c>
    </row>
    <row r="51" spans="2:7" x14ac:dyDescent="0.25">
      <c r="B51" s="14"/>
      <c r="C51" s="7" t="s">
        <v>36</v>
      </c>
      <c r="D51" s="15">
        <v>30</v>
      </c>
      <c r="E51" s="34"/>
      <c r="F51" s="34"/>
      <c r="G51" s="16">
        <f t="shared" si="1"/>
        <v>0</v>
      </c>
    </row>
    <row r="52" spans="2:7" x14ac:dyDescent="0.25">
      <c r="B52" s="14">
        <v>118</v>
      </c>
      <c r="C52" s="7" t="s">
        <v>37</v>
      </c>
      <c r="D52" s="15">
        <v>20</v>
      </c>
      <c r="E52" s="34"/>
      <c r="F52" s="34"/>
      <c r="G52" s="16">
        <f t="shared" si="1"/>
        <v>0</v>
      </c>
    </row>
    <row r="53" spans="2:7" x14ac:dyDescent="0.25">
      <c r="B53" s="14">
        <v>121</v>
      </c>
      <c r="C53" s="7" t="s">
        <v>38</v>
      </c>
      <c r="D53" s="15">
        <v>10</v>
      </c>
      <c r="E53" s="34"/>
      <c r="F53" s="34"/>
      <c r="G53" s="16">
        <f t="shared" si="1"/>
        <v>0</v>
      </c>
    </row>
    <row r="54" spans="2:7" x14ac:dyDescent="0.25">
      <c r="B54" s="14">
        <v>131</v>
      </c>
      <c r="C54" s="7" t="s">
        <v>39</v>
      </c>
      <c r="D54" s="15">
        <v>10</v>
      </c>
      <c r="E54" s="34"/>
      <c r="F54" s="34"/>
      <c r="G54" s="16">
        <f t="shared" si="1"/>
        <v>0</v>
      </c>
    </row>
    <row r="55" spans="2:7" x14ac:dyDescent="0.25">
      <c r="B55" s="14">
        <v>134</v>
      </c>
      <c r="C55" s="7" t="s">
        <v>40</v>
      </c>
      <c r="D55" s="15">
        <v>70</v>
      </c>
      <c r="E55" s="34"/>
      <c r="F55" s="34"/>
      <c r="G55" s="16">
        <f t="shared" si="1"/>
        <v>0</v>
      </c>
    </row>
    <row r="56" spans="2:7" x14ac:dyDescent="0.25">
      <c r="B56" s="14">
        <v>151</v>
      </c>
      <c r="C56" s="7" t="s">
        <v>21</v>
      </c>
      <c r="D56" s="15">
        <v>10</v>
      </c>
      <c r="E56" s="34"/>
      <c r="F56" s="34"/>
      <c r="G56" s="16">
        <f t="shared" si="1"/>
        <v>0</v>
      </c>
    </row>
    <row r="57" spans="2:7" x14ac:dyDescent="0.25">
      <c r="B57" s="14">
        <v>152</v>
      </c>
      <c r="C57" s="7" t="s">
        <v>41</v>
      </c>
      <c r="D57" s="15">
        <v>20</v>
      </c>
      <c r="E57" s="34"/>
      <c r="F57" s="34"/>
      <c r="G57" s="16">
        <f t="shared" si="1"/>
        <v>0</v>
      </c>
    </row>
    <row r="58" spans="2:7" x14ac:dyDescent="0.25">
      <c r="B58" s="14">
        <v>154</v>
      </c>
      <c r="C58" s="7" t="s">
        <v>23</v>
      </c>
      <c r="D58" s="15">
        <v>40</v>
      </c>
      <c r="E58" s="34"/>
      <c r="F58" s="34"/>
      <c r="G58" s="16">
        <f t="shared" si="1"/>
        <v>0</v>
      </c>
    </row>
    <row r="59" spans="2:7" x14ac:dyDescent="0.25">
      <c r="B59" s="14"/>
      <c r="C59" s="7" t="s">
        <v>25</v>
      </c>
      <c r="D59" s="15">
        <v>30</v>
      </c>
      <c r="E59" s="34"/>
      <c r="F59" s="34"/>
      <c r="G59" s="16">
        <f t="shared" si="1"/>
        <v>0</v>
      </c>
    </row>
    <row r="60" spans="2:7" x14ac:dyDescent="0.25">
      <c r="B60" s="14"/>
      <c r="C60" s="7" t="s">
        <v>26</v>
      </c>
      <c r="D60" s="15">
        <v>30</v>
      </c>
      <c r="E60" s="34"/>
      <c r="F60" s="34"/>
      <c r="G60" s="16">
        <f t="shared" si="1"/>
        <v>0</v>
      </c>
    </row>
    <row r="61" spans="2:7" x14ac:dyDescent="0.25">
      <c r="B61" s="14"/>
      <c r="C61" s="7" t="s">
        <v>42</v>
      </c>
      <c r="D61" s="15">
        <v>60</v>
      </c>
      <c r="E61" s="34"/>
      <c r="F61" s="34"/>
      <c r="G61" s="16">
        <f t="shared" si="1"/>
        <v>0</v>
      </c>
    </row>
    <row r="62" spans="2:7" x14ac:dyDescent="0.25">
      <c r="B62" s="14"/>
      <c r="C62" s="7" t="s">
        <v>43</v>
      </c>
      <c r="D62" s="15">
        <v>60</v>
      </c>
      <c r="E62" s="34"/>
      <c r="F62" s="34"/>
      <c r="G62" s="16">
        <f t="shared" si="1"/>
        <v>0</v>
      </c>
    </row>
    <row r="63" spans="2:7" ht="13.5" thickBot="1" x14ac:dyDescent="0.3">
      <c r="B63" s="17"/>
      <c r="C63" s="18" t="s">
        <v>29</v>
      </c>
      <c r="D63" s="19">
        <v>40</v>
      </c>
      <c r="E63" s="35"/>
      <c r="F63" s="34"/>
      <c r="G63" s="20">
        <f t="shared" si="1"/>
        <v>0</v>
      </c>
    </row>
    <row r="64" spans="2:7" s="3" customFormat="1" ht="19.5" thickTop="1" thickBot="1" x14ac:dyDescent="0.3">
      <c r="B64" s="26"/>
      <c r="C64" s="27" t="s">
        <v>34</v>
      </c>
      <c r="D64" s="28">
        <f>SUBTOTAL(109,Table13[Points])</f>
        <v>460</v>
      </c>
      <c r="E64" s="28"/>
      <c r="F64" s="27" t="s">
        <v>33</v>
      </c>
      <c r="G64" s="29">
        <f>SUBTOTAL(109,Table13[Points
Earned])</f>
        <v>0</v>
      </c>
    </row>
    <row r="65" spans="2:7" ht="13.5" thickTop="1" x14ac:dyDescent="0.25"/>
    <row r="67" spans="2:7" s="25" customFormat="1" ht="16.5" thickBot="1" x14ac:dyDescent="0.3">
      <c r="B67" s="38" t="s">
        <v>82</v>
      </c>
      <c r="C67" s="38"/>
      <c r="D67" s="38"/>
      <c r="E67" s="38"/>
      <c r="F67" s="38"/>
      <c r="G67" s="38"/>
    </row>
    <row r="68" spans="2:7" s="1" customFormat="1" ht="31.5" thickTop="1" thickBot="1" x14ac:dyDescent="0.3">
      <c r="B68" s="21" t="s">
        <v>5</v>
      </c>
      <c r="C68" s="22" t="s">
        <v>6</v>
      </c>
      <c r="D68" s="22" t="s">
        <v>7</v>
      </c>
      <c r="E68" s="23" t="s">
        <v>31</v>
      </c>
      <c r="F68" s="22" t="s">
        <v>32</v>
      </c>
      <c r="G68" s="24" t="s">
        <v>4</v>
      </c>
    </row>
    <row r="69" spans="2:7" ht="13.5" thickTop="1" x14ac:dyDescent="0.25">
      <c r="B69" s="10">
        <v>170</v>
      </c>
      <c r="C69" s="11" t="s">
        <v>46</v>
      </c>
      <c r="D69" s="12">
        <v>20</v>
      </c>
      <c r="E69" s="33"/>
      <c r="F69" s="34"/>
      <c r="G69" s="13">
        <f>IF(AND(F69="Yes",E69&gt;0),D69,IF(E69&gt;2,D69,0))</f>
        <v>0</v>
      </c>
    </row>
    <row r="70" spans="2:7" x14ac:dyDescent="0.25">
      <c r="B70" s="14"/>
      <c r="C70" s="7" t="s">
        <v>9</v>
      </c>
      <c r="D70" s="15">
        <v>5</v>
      </c>
      <c r="E70" s="34"/>
      <c r="F70" s="34"/>
      <c r="G70" s="16">
        <f t="shared" ref="G70:G98" si="2">IF(AND(F70="Yes",E70&gt;0),D70,IF(E70&gt;2,D70,0))</f>
        <v>0</v>
      </c>
    </row>
    <row r="71" spans="2:7" x14ac:dyDescent="0.25">
      <c r="B71" s="14"/>
      <c r="C71" s="7" t="s">
        <v>10</v>
      </c>
      <c r="D71" s="15">
        <v>5</v>
      </c>
      <c r="E71" s="34"/>
      <c r="F71" s="34"/>
      <c r="G71" s="16">
        <f t="shared" si="2"/>
        <v>0</v>
      </c>
    </row>
    <row r="72" spans="2:7" x14ac:dyDescent="0.25">
      <c r="B72" s="14"/>
      <c r="C72" s="7" t="s">
        <v>85</v>
      </c>
      <c r="D72" s="15">
        <v>30</v>
      </c>
      <c r="E72" s="34"/>
      <c r="F72" s="34"/>
      <c r="G72" s="16">
        <f t="shared" si="2"/>
        <v>0</v>
      </c>
    </row>
    <row r="73" spans="2:7" x14ac:dyDescent="0.25">
      <c r="B73" s="14"/>
      <c r="C73" s="7" t="s">
        <v>84</v>
      </c>
      <c r="D73" s="15">
        <v>30</v>
      </c>
      <c r="E73" s="34"/>
      <c r="F73" s="34"/>
      <c r="G73" s="16">
        <f>IF(AND(F73="Yes",E73&gt;0),D73,IF(E73&gt;2,D73,0))</f>
        <v>0</v>
      </c>
    </row>
    <row r="74" spans="2:7" x14ac:dyDescent="0.25">
      <c r="B74" s="14">
        <v>175</v>
      </c>
      <c r="C74" s="7" t="s">
        <v>37</v>
      </c>
      <c r="D74" s="15">
        <v>30</v>
      </c>
      <c r="E74" s="34"/>
      <c r="F74" s="34"/>
      <c r="G74" s="16">
        <f t="shared" si="2"/>
        <v>0</v>
      </c>
    </row>
    <row r="75" spans="2:7" x14ac:dyDescent="0.25">
      <c r="B75" s="14">
        <v>180</v>
      </c>
      <c r="C75" s="7" t="s">
        <v>38</v>
      </c>
      <c r="D75" s="15">
        <v>10</v>
      </c>
      <c r="E75" s="34"/>
      <c r="F75" s="34"/>
      <c r="G75" s="16">
        <f t="shared" si="2"/>
        <v>0</v>
      </c>
    </row>
    <row r="76" spans="2:7" x14ac:dyDescent="0.25">
      <c r="B76" s="14">
        <v>192</v>
      </c>
      <c r="C76" s="4" t="s">
        <v>47</v>
      </c>
      <c r="D76" s="15">
        <v>10</v>
      </c>
      <c r="E76" s="34"/>
      <c r="F76" s="34"/>
      <c r="G76" s="16">
        <f t="shared" si="2"/>
        <v>0</v>
      </c>
    </row>
    <row r="77" spans="2:7" x14ac:dyDescent="0.25">
      <c r="B77" s="14">
        <v>197</v>
      </c>
      <c r="C77" s="4" t="s">
        <v>48</v>
      </c>
      <c r="D77" s="15">
        <v>5</v>
      </c>
      <c r="E77" s="34"/>
      <c r="F77" s="34"/>
      <c r="G77" s="16">
        <f t="shared" si="2"/>
        <v>0</v>
      </c>
    </row>
    <row r="78" spans="2:7" x14ac:dyDescent="0.25">
      <c r="B78" s="14">
        <v>198</v>
      </c>
      <c r="C78" s="4" t="s">
        <v>49</v>
      </c>
      <c r="D78" s="15">
        <v>10</v>
      </c>
      <c r="E78" s="34"/>
      <c r="F78" s="34"/>
      <c r="G78" s="16">
        <f t="shared" si="2"/>
        <v>0</v>
      </c>
    </row>
    <row r="79" spans="2:7" x14ac:dyDescent="0.25">
      <c r="B79" s="14">
        <v>199</v>
      </c>
      <c r="C79" s="4" t="s">
        <v>50</v>
      </c>
      <c r="D79" s="15">
        <v>10</v>
      </c>
      <c r="E79" s="34"/>
      <c r="F79" s="34"/>
      <c r="G79" s="16">
        <f t="shared" si="2"/>
        <v>0</v>
      </c>
    </row>
    <row r="80" spans="2:7" x14ac:dyDescent="0.25">
      <c r="B80" s="14">
        <v>201</v>
      </c>
      <c r="C80" s="4" t="s">
        <v>51</v>
      </c>
      <c r="D80" s="15">
        <v>10</v>
      </c>
      <c r="E80" s="34"/>
      <c r="F80" s="34"/>
      <c r="G80" s="16">
        <f t="shared" si="2"/>
        <v>0</v>
      </c>
    </row>
    <row r="81" spans="2:7" x14ac:dyDescent="0.25">
      <c r="B81" s="14">
        <v>202</v>
      </c>
      <c r="C81" s="4" t="s">
        <v>52</v>
      </c>
      <c r="D81" s="15">
        <v>10</v>
      </c>
      <c r="E81" s="34"/>
      <c r="F81" s="34"/>
      <c r="G81" s="16">
        <f t="shared" si="2"/>
        <v>0</v>
      </c>
    </row>
    <row r="82" spans="2:7" x14ac:dyDescent="0.25">
      <c r="B82" s="14">
        <v>203</v>
      </c>
      <c r="C82" s="4" t="s">
        <v>53</v>
      </c>
      <c r="D82" s="15">
        <v>10</v>
      </c>
      <c r="E82" s="34"/>
      <c r="F82" s="34"/>
      <c r="G82" s="16">
        <f t="shared" si="2"/>
        <v>0</v>
      </c>
    </row>
    <row r="83" spans="2:7" x14ac:dyDescent="0.25">
      <c r="B83" s="14">
        <v>205</v>
      </c>
      <c r="C83" s="4" t="s">
        <v>54</v>
      </c>
      <c r="D83" s="15">
        <v>5</v>
      </c>
      <c r="E83" s="34"/>
      <c r="F83" s="34"/>
      <c r="G83" s="16">
        <f t="shared" si="2"/>
        <v>0</v>
      </c>
    </row>
    <row r="84" spans="2:7" x14ac:dyDescent="0.25">
      <c r="B84" s="14">
        <v>205</v>
      </c>
      <c r="C84" s="4" t="s">
        <v>55</v>
      </c>
      <c r="D84" s="15">
        <v>5</v>
      </c>
      <c r="E84" s="34"/>
      <c r="F84" s="34"/>
      <c r="G84" s="16">
        <f t="shared" si="2"/>
        <v>0</v>
      </c>
    </row>
    <row r="85" spans="2:7" x14ac:dyDescent="0.25">
      <c r="B85" s="14">
        <v>206</v>
      </c>
      <c r="C85" s="4" t="s">
        <v>56</v>
      </c>
      <c r="D85" s="15">
        <v>10</v>
      </c>
      <c r="E85" s="34"/>
      <c r="F85" s="34"/>
      <c r="G85" s="16">
        <f t="shared" si="2"/>
        <v>0</v>
      </c>
    </row>
    <row r="86" spans="2:7" x14ac:dyDescent="0.25">
      <c r="B86" s="14">
        <v>207</v>
      </c>
      <c r="C86" s="7" t="s">
        <v>57</v>
      </c>
      <c r="D86" s="15">
        <v>10</v>
      </c>
      <c r="E86" s="34"/>
      <c r="F86" s="34"/>
      <c r="G86" s="16">
        <f t="shared" ref="G86:G90" si="3">IF(AND(F86="Yes",E86&gt;0),D86,IF(E86&gt;2,D86,0))</f>
        <v>0</v>
      </c>
    </row>
    <row r="87" spans="2:7" x14ac:dyDescent="0.25">
      <c r="B87" s="14">
        <v>209</v>
      </c>
      <c r="C87" s="4" t="s">
        <v>58</v>
      </c>
      <c r="D87" s="15">
        <v>10</v>
      </c>
      <c r="E87" s="34"/>
      <c r="F87" s="34"/>
      <c r="G87" s="16">
        <f t="shared" si="3"/>
        <v>0</v>
      </c>
    </row>
    <row r="88" spans="2:7" x14ac:dyDescent="0.25">
      <c r="B88" s="14">
        <v>211</v>
      </c>
      <c r="C88" s="4" t="s">
        <v>59</v>
      </c>
      <c r="D88" s="15">
        <v>10</v>
      </c>
      <c r="E88" s="34"/>
      <c r="F88" s="34"/>
      <c r="G88" s="16">
        <f t="shared" si="3"/>
        <v>0</v>
      </c>
    </row>
    <row r="89" spans="2:7" x14ac:dyDescent="0.25">
      <c r="B89" s="14"/>
      <c r="C89" s="37" t="s">
        <v>87</v>
      </c>
      <c r="D89" s="41">
        <v>35</v>
      </c>
      <c r="E89" s="34"/>
      <c r="F89" s="34"/>
      <c r="G89" s="16">
        <f>VALUE(IF(AND(F89="Yes",E89&gt;0),RIGHT(Table134[[#This Row],[Part]],3),IF(E89&gt;2,RIGHT(Table134[[#This Row],[Part]],3),0)))</f>
        <v>0</v>
      </c>
    </row>
    <row r="90" spans="2:7" x14ac:dyDescent="0.25">
      <c r="B90" s="14">
        <v>213</v>
      </c>
      <c r="C90" s="7" t="s">
        <v>60</v>
      </c>
      <c r="D90" s="15">
        <v>40</v>
      </c>
      <c r="E90" s="34"/>
      <c r="F90" s="34"/>
      <c r="G90" s="16">
        <f t="shared" si="3"/>
        <v>0</v>
      </c>
    </row>
    <row r="91" spans="2:7" x14ac:dyDescent="0.25">
      <c r="B91" s="14">
        <v>219</v>
      </c>
      <c r="C91" s="7" t="s">
        <v>61</v>
      </c>
      <c r="D91" s="15">
        <v>10</v>
      </c>
      <c r="E91" s="34"/>
      <c r="F91" s="34"/>
      <c r="G91" s="16">
        <f t="shared" ref="G91:G95" si="4">IF(AND(F91="Yes",E91&gt;0),D91,IF(E91&gt;2,D91,0))</f>
        <v>0</v>
      </c>
    </row>
    <row r="92" spans="2:7" x14ac:dyDescent="0.25">
      <c r="B92" s="14">
        <v>220</v>
      </c>
      <c r="C92" s="7" t="s">
        <v>62</v>
      </c>
      <c r="D92" s="15">
        <v>80</v>
      </c>
      <c r="E92" s="34"/>
      <c r="F92" s="34"/>
      <c r="G92" s="16">
        <f t="shared" si="4"/>
        <v>0</v>
      </c>
    </row>
    <row r="93" spans="2:7" x14ac:dyDescent="0.25">
      <c r="B93" s="14">
        <v>229</v>
      </c>
      <c r="C93" s="7" t="s">
        <v>63</v>
      </c>
      <c r="D93" s="15">
        <v>40</v>
      </c>
      <c r="E93" s="34"/>
      <c r="F93" s="34"/>
      <c r="G93" s="16">
        <f t="shared" si="4"/>
        <v>0</v>
      </c>
    </row>
    <row r="94" spans="2:7" x14ac:dyDescent="0.25">
      <c r="B94" s="14">
        <v>231</v>
      </c>
      <c r="C94" s="7" t="s">
        <v>64</v>
      </c>
      <c r="D94" s="15">
        <v>50</v>
      </c>
      <c r="E94" s="34"/>
      <c r="F94" s="34"/>
      <c r="G94" s="16">
        <f t="shared" si="4"/>
        <v>0</v>
      </c>
    </row>
    <row r="95" spans="2:7" x14ac:dyDescent="0.25">
      <c r="B95" s="14">
        <v>236</v>
      </c>
      <c r="C95" s="7" t="s">
        <v>65</v>
      </c>
      <c r="D95" s="15">
        <v>30</v>
      </c>
      <c r="E95" s="34"/>
      <c r="F95" s="34"/>
      <c r="G95" s="16">
        <f t="shared" si="4"/>
        <v>0</v>
      </c>
    </row>
    <row r="96" spans="2:7" x14ac:dyDescent="0.25">
      <c r="B96" s="14"/>
      <c r="C96" s="7" t="s">
        <v>25</v>
      </c>
      <c r="D96" s="15">
        <v>40</v>
      </c>
      <c r="E96" s="34"/>
      <c r="F96" s="34"/>
      <c r="G96" s="16">
        <f t="shared" si="2"/>
        <v>0</v>
      </c>
    </row>
    <row r="97" spans="2:7" x14ac:dyDescent="0.25">
      <c r="B97" s="14"/>
      <c r="C97" s="7" t="s">
        <v>26</v>
      </c>
      <c r="D97" s="15">
        <v>40</v>
      </c>
      <c r="E97" s="34"/>
      <c r="F97" s="34"/>
      <c r="G97" s="16">
        <f t="shared" si="2"/>
        <v>0</v>
      </c>
    </row>
    <row r="98" spans="2:7" s="3" customFormat="1" ht="18.75" thickBot="1" x14ac:dyDescent="0.3">
      <c r="B98" s="14"/>
      <c r="C98" s="7" t="s">
        <v>66</v>
      </c>
      <c r="D98" s="15">
        <v>50</v>
      </c>
      <c r="E98" s="34"/>
      <c r="F98" s="34"/>
      <c r="G98" s="16">
        <f t="shared" si="2"/>
        <v>0</v>
      </c>
    </row>
    <row r="99" spans="2:7" ht="19.5" thickTop="1" thickBot="1" x14ac:dyDescent="0.3">
      <c r="B99" s="26"/>
      <c r="C99" s="27" t="s">
        <v>34</v>
      </c>
      <c r="D99" s="28">
        <f>SUBTOTAL(109,Table134[Points])</f>
        <v>660</v>
      </c>
      <c r="E99" s="28"/>
      <c r="F99" s="27" t="s">
        <v>33</v>
      </c>
      <c r="G99" s="29">
        <f>IF(SUBTOTAL(109,Table134[Points
Earned])&gt;Table134[[#Totals],[Points]],Table134[[#Totals],[Points]],SUBTOTAL(109,Table134[Points
Earned]))</f>
        <v>0</v>
      </c>
    </row>
    <row r="100" spans="2:7" ht="13.5" thickTop="1" x14ac:dyDescent="0.25"/>
    <row r="101" spans="2:7" s="25" customFormat="1" ht="15" x14ac:dyDescent="0.25">
      <c r="B101" s="6"/>
      <c r="C101" s="6"/>
      <c r="D101" s="6"/>
      <c r="E101" s="6"/>
      <c r="F101" s="6"/>
      <c r="G101" s="6"/>
    </row>
    <row r="102" spans="2:7" s="1" customFormat="1" ht="16.5" thickBot="1" x14ac:dyDescent="0.3">
      <c r="B102" s="38" t="s">
        <v>83</v>
      </c>
      <c r="C102" s="38"/>
      <c r="D102" s="38"/>
      <c r="E102" s="38"/>
      <c r="F102" s="38"/>
      <c r="G102" s="38"/>
    </row>
    <row r="103" spans="2:7" ht="31.5" thickTop="1" thickBot="1" x14ac:dyDescent="0.3">
      <c r="B103" s="21" t="s">
        <v>5</v>
      </c>
      <c r="C103" s="22" t="s">
        <v>6</v>
      </c>
      <c r="D103" s="22" t="s">
        <v>7</v>
      </c>
      <c r="E103" s="23" t="s">
        <v>31</v>
      </c>
      <c r="F103" s="22" t="s">
        <v>32</v>
      </c>
      <c r="G103" s="24" t="s">
        <v>4</v>
      </c>
    </row>
    <row r="104" spans="2:7" ht="13.5" thickTop="1" x14ac:dyDescent="0.25">
      <c r="B104" s="10"/>
      <c r="C104" s="11" t="s">
        <v>67</v>
      </c>
      <c r="D104" s="12">
        <v>150</v>
      </c>
      <c r="E104" s="33"/>
      <c r="F104" s="33"/>
      <c r="G104" s="13">
        <f>IF(AND(F104="Yes",E104&gt;0),D104,IF(E104&gt;2,D104,0))</f>
        <v>0</v>
      </c>
    </row>
    <row r="105" spans="2:7" x14ac:dyDescent="0.25">
      <c r="B105" s="14">
        <v>11</v>
      </c>
      <c r="C105" s="7" t="s">
        <v>68</v>
      </c>
      <c r="D105" s="15">
        <v>10</v>
      </c>
      <c r="E105" s="34"/>
      <c r="F105" s="34"/>
      <c r="G105" s="16">
        <f t="shared" ref="G105:G129" si="5">IF(AND(F105="Yes",E105&gt;0),D105,IF(E105&gt;2,D105,0))</f>
        <v>0</v>
      </c>
    </row>
    <row r="106" spans="2:7" x14ac:dyDescent="0.25">
      <c r="B106" s="14">
        <v>12</v>
      </c>
      <c r="C106" s="7" t="s">
        <v>69</v>
      </c>
      <c r="D106" s="15">
        <v>40</v>
      </c>
      <c r="E106" s="34"/>
      <c r="F106" s="34"/>
      <c r="G106" s="16">
        <f t="shared" si="5"/>
        <v>0</v>
      </c>
    </row>
    <row r="107" spans="2:7" x14ac:dyDescent="0.25">
      <c r="B107" s="14">
        <v>22</v>
      </c>
      <c r="C107" s="7" t="s">
        <v>70</v>
      </c>
      <c r="D107" s="15">
        <v>10</v>
      </c>
      <c r="E107" s="34"/>
      <c r="F107" s="34"/>
      <c r="G107" s="16">
        <f t="shared" si="5"/>
        <v>0</v>
      </c>
    </row>
    <row r="108" spans="2:7" x14ac:dyDescent="0.25">
      <c r="B108" s="14">
        <v>15</v>
      </c>
      <c r="C108" s="7" t="s">
        <v>71</v>
      </c>
      <c r="D108" s="15">
        <v>30</v>
      </c>
      <c r="E108" s="34"/>
      <c r="F108" s="34"/>
      <c r="G108" s="16">
        <f t="shared" si="5"/>
        <v>0</v>
      </c>
    </row>
    <row r="109" spans="2:7" x14ac:dyDescent="0.25">
      <c r="B109" s="14">
        <v>48</v>
      </c>
      <c r="C109" s="7" t="s">
        <v>72</v>
      </c>
      <c r="D109" s="15">
        <v>10</v>
      </c>
      <c r="E109" s="34"/>
      <c r="F109" s="34"/>
      <c r="G109" s="16">
        <f t="shared" si="5"/>
        <v>0</v>
      </c>
    </row>
    <row r="110" spans="2:7" x14ac:dyDescent="0.25">
      <c r="B110" s="14">
        <v>30</v>
      </c>
      <c r="C110" s="7" t="s">
        <v>73</v>
      </c>
      <c r="D110" s="15">
        <v>10</v>
      </c>
      <c r="E110" s="34"/>
      <c r="F110" s="34"/>
      <c r="G110" s="16">
        <f t="shared" si="5"/>
        <v>0</v>
      </c>
    </row>
    <row r="111" spans="2:7" x14ac:dyDescent="0.25">
      <c r="B111" s="14">
        <v>53</v>
      </c>
      <c r="C111" s="7" t="s">
        <v>74</v>
      </c>
      <c r="D111" s="15">
        <v>10</v>
      </c>
      <c r="E111" s="34"/>
      <c r="F111" s="34"/>
      <c r="G111" s="16">
        <f t="shared" si="5"/>
        <v>0</v>
      </c>
    </row>
    <row r="112" spans="2:7" x14ac:dyDescent="0.25">
      <c r="B112" s="14">
        <v>55</v>
      </c>
      <c r="C112" s="7" t="s">
        <v>75</v>
      </c>
      <c r="D112" s="15">
        <v>10</v>
      </c>
      <c r="E112" s="34"/>
      <c r="F112" s="34"/>
      <c r="G112" s="16">
        <f t="shared" si="5"/>
        <v>0</v>
      </c>
    </row>
    <row r="113" spans="2:7" x14ac:dyDescent="0.25">
      <c r="B113" s="14">
        <v>57</v>
      </c>
      <c r="C113" s="7" t="s">
        <v>76</v>
      </c>
      <c r="D113" s="15">
        <v>10</v>
      </c>
      <c r="E113" s="34"/>
      <c r="F113" s="34"/>
      <c r="G113" s="16">
        <f t="shared" si="5"/>
        <v>0</v>
      </c>
    </row>
    <row r="114" spans="2:7" x14ac:dyDescent="0.25">
      <c r="B114" s="14">
        <v>57</v>
      </c>
      <c r="C114" s="7" t="s">
        <v>77</v>
      </c>
      <c r="D114" s="15">
        <v>10</v>
      </c>
      <c r="E114" s="34"/>
      <c r="F114" s="34"/>
      <c r="G114" s="16">
        <f t="shared" si="5"/>
        <v>0</v>
      </c>
    </row>
    <row r="115" spans="2:7" x14ac:dyDescent="0.25">
      <c r="B115" s="14">
        <v>60</v>
      </c>
      <c r="C115" s="7" t="s">
        <v>78</v>
      </c>
      <c r="D115" s="15">
        <v>10</v>
      </c>
      <c r="E115" s="34"/>
      <c r="F115" s="34"/>
      <c r="G115" s="16">
        <f t="shared" si="5"/>
        <v>0</v>
      </c>
    </row>
    <row r="116" spans="2:7" x14ac:dyDescent="0.25">
      <c r="B116" s="14">
        <v>62</v>
      </c>
      <c r="C116" s="7" t="s">
        <v>88</v>
      </c>
      <c r="D116" s="15">
        <v>30</v>
      </c>
      <c r="E116" s="34"/>
      <c r="F116" s="34"/>
      <c r="G116" s="16">
        <f t="shared" si="5"/>
        <v>0</v>
      </c>
    </row>
    <row r="117" spans="2:7" x14ac:dyDescent="0.25">
      <c r="B117" s="14">
        <v>66</v>
      </c>
      <c r="C117" s="7" t="s">
        <v>79</v>
      </c>
      <c r="D117" s="15">
        <v>30</v>
      </c>
      <c r="E117" s="34"/>
      <c r="F117" s="34"/>
      <c r="G117" s="16">
        <f t="shared" si="5"/>
        <v>0</v>
      </c>
    </row>
    <row r="118" spans="2:7" ht="25.5" x14ac:dyDescent="0.25">
      <c r="B118" s="14"/>
      <c r="C118" s="42" t="s">
        <v>89</v>
      </c>
      <c r="D118" s="15"/>
      <c r="E118" s="34"/>
      <c r="F118" s="34"/>
      <c r="G118" s="16">
        <f t="shared" si="5"/>
        <v>0</v>
      </c>
    </row>
    <row r="119" spans="2:7" x14ac:dyDescent="0.25">
      <c r="B119" s="14">
        <v>70</v>
      </c>
      <c r="C119" s="4" t="s">
        <v>90</v>
      </c>
      <c r="D119" s="15">
        <v>10</v>
      </c>
      <c r="E119" s="34"/>
      <c r="F119" s="34"/>
      <c r="G119" s="16">
        <f t="shared" si="5"/>
        <v>0</v>
      </c>
    </row>
    <row r="120" spans="2:7" x14ac:dyDescent="0.25">
      <c r="B120" s="14">
        <v>71</v>
      </c>
      <c r="C120" s="4" t="s">
        <v>91</v>
      </c>
      <c r="D120" s="15">
        <v>10</v>
      </c>
      <c r="E120" s="34"/>
      <c r="F120" s="34"/>
      <c r="G120" s="16">
        <f t="shared" si="5"/>
        <v>0</v>
      </c>
    </row>
    <row r="121" spans="2:7" x14ac:dyDescent="0.25">
      <c r="B121" s="14">
        <v>71</v>
      </c>
      <c r="C121" s="4" t="s">
        <v>92</v>
      </c>
      <c r="D121" s="15">
        <v>10</v>
      </c>
      <c r="E121" s="34"/>
      <c r="F121" s="34"/>
      <c r="G121" s="16">
        <f t="shared" si="5"/>
        <v>0</v>
      </c>
    </row>
    <row r="122" spans="2:7" x14ac:dyDescent="0.25">
      <c r="B122" s="14">
        <v>72</v>
      </c>
      <c r="C122" s="4" t="s">
        <v>93</v>
      </c>
      <c r="D122" s="15">
        <v>10</v>
      </c>
      <c r="E122" s="34"/>
      <c r="F122" s="34"/>
      <c r="G122" s="16">
        <f t="shared" si="5"/>
        <v>0</v>
      </c>
    </row>
    <row r="123" spans="2:7" x14ac:dyDescent="0.25">
      <c r="B123" s="14">
        <v>73</v>
      </c>
      <c r="C123" s="4" t="s">
        <v>94</v>
      </c>
      <c r="D123" s="15">
        <v>10</v>
      </c>
      <c r="E123" s="34"/>
      <c r="F123" s="34"/>
      <c r="G123" s="16">
        <f t="shared" si="5"/>
        <v>0</v>
      </c>
    </row>
    <row r="124" spans="2:7" x14ac:dyDescent="0.25">
      <c r="B124" s="14">
        <v>74</v>
      </c>
      <c r="C124" s="4" t="s">
        <v>95</v>
      </c>
      <c r="D124" s="15">
        <v>10</v>
      </c>
      <c r="E124" s="34"/>
      <c r="F124" s="34"/>
      <c r="G124" s="16">
        <f t="shared" si="5"/>
        <v>0</v>
      </c>
    </row>
    <row r="125" spans="2:7" x14ac:dyDescent="0.25">
      <c r="B125" s="14">
        <v>75</v>
      </c>
      <c r="C125" s="4" t="s">
        <v>96</v>
      </c>
      <c r="D125" s="15">
        <v>10</v>
      </c>
      <c r="E125" s="34"/>
      <c r="F125" s="34"/>
      <c r="G125" s="16">
        <f t="shared" si="5"/>
        <v>0</v>
      </c>
    </row>
    <row r="126" spans="2:7" x14ac:dyDescent="0.25">
      <c r="B126" s="14">
        <v>76</v>
      </c>
      <c r="C126" s="4" t="s">
        <v>97</v>
      </c>
      <c r="D126" s="15">
        <v>10</v>
      </c>
      <c r="E126" s="34"/>
      <c r="F126" s="34"/>
      <c r="G126" s="16">
        <f t="shared" si="5"/>
        <v>0</v>
      </c>
    </row>
    <row r="127" spans="2:7" x14ac:dyDescent="0.25">
      <c r="B127" s="14">
        <v>77</v>
      </c>
      <c r="C127" s="4" t="s">
        <v>98</v>
      </c>
      <c r="D127" s="15">
        <v>10</v>
      </c>
      <c r="E127" s="34"/>
      <c r="F127" s="34"/>
      <c r="G127" s="16">
        <f t="shared" si="5"/>
        <v>0</v>
      </c>
    </row>
    <row r="128" spans="2:7" x14ac:dyDescent="0.25">
      <c r="B128" s="14">
        <v>78</v>
      </c>
      <c r="C128" s="4" t="s">
        <v>99</v>
      </c>
      <c r="D128" s="15">
        <v>10</v>
      </c>
      <c r="E128" s="34"/>
      <c r="F128" s="34"/>
      <c r="G128" s="16">
        <f t="shared" si="5"/>
        <v>0</v>
      </c>
    </row>
    <row r="129" spans="2:7" ht="13.5" thickBot="1" x14ac:dyDescent="0.3">
      <c r="B129" s="14">
        <v>79</v>
      </c>
      <c r="C129" s="7" t="s">
        <v>80</v>
      </c>
      <c r="D129" s="15">
        <v>100</v>
      </c>
      <c r="E129" s="34"/>
      <c r="F129" s="34"/>
      <c r="G129" s="16">
        <f t="shared" si="5"/>
        <v>0</v>
      </c>
    </row>
    <row r="130" spans="2:7" ht="19.5" thickTop="1" thickBot="1" x14ac:dyDescent="0.3">
      <c r="B130" s="26"/>
      <c r="C130" s="27" t="s">
        <v>34</v>
      </c>
      <c r="D130" s="28">
        <f>SUBTOTAL(109,Table1345[Points])</f>
        <v>570</v>
      </c>
      <c r="E130" s="28"/>
      <c r="F130" s="27" t="s">
        <v>33</v>
      </c>
      <c r="G130" s="29">
        <f>SUBTOTAL(109,Table1345[Points
Earned])</f>
        <v>0</v>
      </c>
    </row>
    <row r="131" spans="2:7" ht="13.5" thickTop="1" x14ac:dyDescent="0.25"/>
  </sheetData>
  <sheetProtection sheet="1" objects="1" scenarios="1" selectLockedCells="1"/>
  <mergeCells count="6">
    <mergeCell ref="B67:G67"/>
    <mergeCell ref="B102:G102"/>
    <mergeCell ref="B2:G2"/>
    <mergeCell ref="B46:G46"/>
    <mergeCell ref="D18:F18"/>
    <mergeCell ref="B20:G20"/>
  </mergeCells>
  <dataValidations count="1">
    <dataValidation type="list" allowBlank="1" showInputMessage="1" showErrorMessage="1" sqref="F22:F42 F48:F63 F69:F98 F104:F129">
      <formula1>"Yes, No"</formula1>
    </dataValidation>
  </dataValidations>
  <pageMargins left="0.25" right="0.25" top="0.75" bottom="0.75" header="0.3" footer="0.3"/>
  <pageSetup paperSize="5" fitToHeight="0" orientation="portrait" r:id="rId1"/>
  <rowBreaks count="1" manualBreakCount="1">
    <brk id="65" max="7" man="1"/>
  </rowBreak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view="pageBreakPreview" zoomScale="96" zoomScaleSheetLayoutView="96" workbookViewId="0">
      <selection activeCell="D18" sqref="D18:F18"/>
    </sheetView>
  </sheetViews>
  <sheetFormatPr defaultRowHeight="15" x14ac:dyDescent="0.25"/>
  <cols>
    <col min="1" max="1" width="9.140625" customWidth="1"/>
    <col min="2" max="2" width="23.28515625" bestFit="1" customWidth="1"/>
    <col min="3" max="3" width="6.28515625" bestFit="1" customWidth="1"/>
  </cols>
  <sheetData>
    <row r="2" spans="2:3" x14ac:dyDescent="0.25">
      <c r="B2" s="7" t="s">
        <v>45</v>
      </c>
      <c r="C2" s="8">
        <v>0</v>
      </c>
    </row>
    <row r="3" spans="2:3" x14ac:dyDescent="0.25">
      <c r="B3" s="8" t="s">
        <v>0</v>
      </c>
      <c r="C3" s="8">
        <v>300</v>
      </c>
    </row>
    <row r="4" spans="2:3" x14ac:dyDescent="0.25">
      <c r="B4" s="8" t="s">
        <v>1</v>
      </c>
      <c r="C4" s="8">
        <v>800</v>
      </c>
    </row>
    <row r="5" spans="2:3" x14ac:dyDescent="0.25">
      <c r="B5" s="8" t="s">
        <v>2</v>
      </c>
      <c r="C5" s="8">
        <v>1500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>
      <selection activeCell="D18" sqref="D18:F18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Ritual Score Card</vt:lpstr>
      <vt:lpstr>Sheet2</vt:lpstr>
      <vt:lpstr>Sheet3</vt:lpstr>
      <vt:lpstr>EA_Tot</vt:lpstr>
      <vt:lpstr>FC_Tot</vt:lpstr>
      <vt:lpstr>Inst_Tot</vt:lpstr>
      <vt:lpstr>MM_Tot</vt:lpstr>
      <vt:lpstr>'Ritual Score Card'!Print_Area</vt:lpstr>
    </vt:vector>
  </TitlesOfParts>
  <Company>J.D. Irving,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Uhrig, Robert</dc:creator>
  <cp:lastModifiedBy>Uhrig, Robert</cp:lastModifiedBy>
  <cp:lastPrinted>2015-02-04T20:08:28Z</cp:lastPrinted>
  <dcterms:created xsi:type="dcterms:W3CDTF">2015-02-04T18:31:00Z</dcterms:created>
  <dcterms:modified xsi:type="dcterms:W3CDTF">2015-02-04T22:00:36Z</dcterms:modified>
</cp:coreProperties>
</file>